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775" activeTab="1"/>
  </bookViews>
  <sheets>
    <sheet name="劳务费计税表" sheetId="1" r:id="rId1"/>
    <sheet name="大小写切换" sheetId="2" r:id="rId2"/>
    <sheet name="项目可用余额" sheetId="3" state="hidden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<sst xmlns="http://schemas.openxmlformats.org/spreadsheetml/2006/main" count="24" uniqueCount="23">
  <si>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已知应发</t>
  </si>
  <si>
    <t>应发</t>
  </si>
  <si>
    <t>代扣税</t>
  </si>
  <si>
    <t>实发</t>
  </si>
  <si>
    <t>已知实发</t>
  </si>
  <si>
    <t>税前收入</t>
  </si>
  <si>
    <t>个税</t>
  </si>
  <si>
    <t>校验实发</t>
  </si>
  <si>
    <t>小写金额：</t>
  </si>
  <si>
    <t>人民币
（大写）</t>
  </si>
  <si>
    <t>类型</t>
  </si>
  <si>
    <t>税率</t>
  </si>
  <si>
    <t>价税合计（银行到账）</t>
  </si>
  <si>
    <t>增值税</t>
  </si>
  <si>
    <t>附加税</t>
  </si>
  <si>
    <t>管理费</t>
  </si>
  <si>
    <t>可用余额</t>
  </si>
  <si>
    <t>管理费比例</t>
  </si>
  <si>
    <t>技术服务费等</t>
  </si>
  <si>
    <t>培训费免税/开收据</t>
  </si>
  <si>
    <t>房租等</t>
  </si>
  <si>
    <t>税收优惠等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</si>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</sst>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4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0" borderId="0">
      <alignment/>
      <protection/>
    </xf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1" xfId="0" applyNumberFormat="1" applyFon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F6" sqref="F6"/>
    </sheetView>
  </sheetViews>
  <sheetFormatPr defaultColWidth="8.75390625" defaultRowHeight="14.25"/>
  <cols>
    <col min="1" max="1" width="19.625" style="0" customWidth="1"/>
    <col min="2" max="2" width="14.375" style="0" customWidth="1"/>
    <col min="3" max="3" width="15.00390625" style="0" customWidth="1"/>
    <col min="4" max="4" width="15.625" style="0" customWidth="1"/>
    <col min="7" max="7" width="13.00390625" style="0" customWidth="1"/>
  </cols>
  <sheetData>
    <row r="1" ht="14.25">
      <c r="A1" s="17" t="s">
        <v>0</v>
      </c>
    </row>
    <row r="2" spans="1:3" ht="14.25">
      <c r="A2" s="2" t="s">
        <v>1</v>
      </c>
      <c r="B2" s="27" t="s">
        <v>2</v>
      </c>
      <c r="C2" s="27" t="s">
        <v>3</v>
      </c>
    </row>
    <row r="3" spans="1:3" ht="14.25">
      <c r="A3" s="28">
        <v>0</v>
      </c>
      <c r="B3" s="29">
        <f aca="true" t="shared" si="0" ref="B3:B8">ROUND(IF(A3&lt;=800,0,IF(A3&lt;=4000,(A3-800)*0.2,IF(A3&lt;=25000,A3*0.8*0.2,IF(A3&lt;=62500,A3*0.8*0.3-2000,A3*0.8*0.4-7000)))),2)</f>
        <v>0</v>
      </c>
      <c r="C3" s="29">
        <f aca="true" t="shared" si="1" ref="C3:C8">A3-B3</f>
        <v>0</v>
      </c>
    </row>
    <row r="4" spans="1:3" ht="14.25">
      <c r="A4" s="30">
        <v>0</v>
      </c>
      <c r="B4" s="29">
        <f t="shared" si="0"/>
        <v>0</v>
      </c>
      <c r="C4" s="29">
        <f t="shared" si="1"/>
        <v>0</v>
      </c>
    </row>
    <row r="5" spans="1:3" ht="14.25">
      <c r="A5" s="28">
        <v>0</v>
      </c>
      <c r="B5" s="29">
        <f t="shared" si="0"/>
        <v>0</v>
      </c>
      <c r="C5" s="29">
        <f t="shared" si="1"/>
        <v>0</v>
      </c>
    </row>
    <row r="6" spans="1:3" ht="14.25">
      <c r="A6" s="30">
        <v>0</v>
      </c>
      <c r="B6" s="29">
        <f t="shared" si="0"/>
        <v>0</v>
      </c>
      <c r="C6" s="29">
        <f t="shared" si="1"/>
        <v>0</v>
      </c>
    </row>
    <row r="7" spans="1:3" ht="14.25">
      <c r="A7" s="28">
        <v>0</v>
      </c>
      <c r="B7" s="29">
        <f t="shared" si="0"/>
        <v>0</v>
      </c>
      <c r="C7" s="29">
        <f t="shared" si="1"/>
        <v>0</v>
      </c>
    </row>
    <row r="8" spans="1:3" ht="14.25">
      <c r="A8" s="30">
        <v>0</v>
      </c>
      <c r="B8" s="29">
        <f t="shared" si="0"/>
        <v>0</v>
      </c>
      <c r="C8" s="29">
        <f t="shared" si="1"/>
        <v>0</v>
      </c>
    </row>
    <row r="9" spans="1:3" ht="14.25">
      <c r="A9" s="31"/>
      <c r="B9" s="31"/>
      <c r="C9" s="31"/>
    </row>
    <row r="10" spans="1:3" ht="14.25">
      <c r="A10" s="31"/>
      <c r="B10" s="31"/>
      <c r="C10" s="31"/>
    </row>
    <row r="13" ht="14.25">
      <c r="A13" s="17" t="s">
        <v>4</v>
      </c>
    </row>
    <row r="14" spans="1:4" ht="14.25">
      <c r="A14" s="2" t="s">
        <v>3</v>
      </c>
      <c r="B14" s="2" t="s">
        <v>5</v>
      </c>
      <c r="C14" s="2" t="s">
        <v>6</v>
      </c>
      <c r="D14" s="2" t="s">
        <v>7</v>
      </c>
    </row>
    <row r="15" spans="1:4" ht="14.25">
      <c r="A15" s="28"/>
      <c r="B15" s="27">
        <f>ROUND(IF(A15&lt;=800,A15,IF(A15&lt;=3360,(A15-800)/0.8+800,IF(A15&lt;=21000,A15/(1-0.8*0.2),IF(A15&lt;=49500,(A15-2000)/0.2/(4*0.7+1),(A15-7000)/0.2/(4*0.6+1))))),2)</f>
        <v>0</v>
      </c>
      <c r="C15" s="29">
        <f aca="true" t="shared" si="2" ref="C15:C20">ROUND(IF(A15&lt;=800,0,IF(A15&lt;=3360,(A15-800)/4,IF(A15&lt;=21000,0.16*A15/0.84,IF(A15&lt;=49500,(0.24*A15-2000)/0.76,(0.32*A15-7000)/0.68)))),2)</f>
        <v>0</v>
      </c>
      <c r="D15" s="29">
        <f aca="true" t="shared" si="3" ref="D15:D20">B15-C15</f>
        <v>0</v>
      </c>
    </row>
    <row r="16" spans="1:4" ht="14.25">
      <c r="A16" s="28">
        <v>0</v>
      </c>
      <c r="B16" s="27">
        <f aca="true" t="shared" si="4" ref="B15:B20">ROUND(IF(A16&lt;=800,A16,IF(A16&lt;=3360,(A16-800)/0.8+800,IF(A16&lt;=21000,A16/(1-0.8*0.2),IF(A16&lt;=49500,(A16-2000)/0.2/(4*0.7+1),(A16-7000)/0.2/(4*0.6+1))))),2)</f>
        <v>0</v>
      </c>
      <c r="C16" s="29">
        <f t="shared" si="2"/>
        <v>0</v>
      </c>
      <c r="D16" s="29">
        <f t="shared" si="3"/>
        <v>0</v>
      </c>
    </row>
    <row r="17" spans="1:4" ht="14.25">
      <c r="A17" s="28">
        <v>0</v>
      </c>
      <c r="B17" s="27">
        <f t="shared" si="4"/>
        <v>0</v>
      </c>
      <c r="C17" s="29">
        <f t="shared" si="2"/>
        <v>0</v>
      </c>
      <c r="D17" s="29">
        <f t="shared" si="3"/>
        <v>0</v>
      </c>
    </row>
    <row r="18" spans="1:4" ht="14.25">
      <c r="A18" s="28">
        <v>0</v>
      </c>
      <c r="B18" s="27">
        <f t="shared" si="4"/>
        <v>0</v>
      </c>
      <c r="C18" s="29">
        <f t="shared" si="2"/>
        <v>0</v>
      </c>
      <c r="D18" s="29">
        <f t="shared" si="3"/>
        <v>0</v>
      </c>
    </row>
    <row r="19" spans="1:4" ht="14.25">
      <c r="A19" s="28">
        <v>0</v>
      </c>
      <c r="B19" s="27">
        <f t="shared" si="4"/>
        <v>0</v>
      </c>
      <c r="C19" s="29">
        <f t="shared" si="2"/>
        <v>0</v>
      </c>
      <c r="D19" s="29">
        <f t="shared" si="3"/>
        <v>0</v>
      </c>
    </row>
    <row r="20" spans="1:4" ht="14.25">
      <c r="A20" s="28">
        <v>0</v>
      </c>
      <c r="B20" s="27">
        <f t="shared" si="4"/>
        <v>0</v>
      </c>
      <c r="C20" s="29">
        <f t="shared" si="2"/>
        <v>0</v>
      </c>
      <c r="D20" s="29">
        <f t="shared" si="3"/>
        <v>0</v>
      </c>
    </row>
    <row r="21" spans="1:4" ht="14.25">
      <c r="A21" s="31"/>
      <c r="B21" s="32"/>
      <c r="C21" s="31"/>
      <c r="D21" s="31"/>
    </row>
    <row r="22" spans="1:4" ht="14.25">
      <c r="A22" s="31"/>
      <c r="B22" s="32"/>
      <c r="C22" s="31"/>
      <c r="D22" s="31"/>
    </row>
    <row r="23" spans="1:4" ht="14.25">
      <c r="A23" s="31"/>
      <c r="B23" s="32"/>
      <c r="C23" s="31"/>
      <c r="D23" s="31"/>
    </row>
  </sheetData>
  <sheetProtection/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"/>
  <sheetViews>
    <sheetView tabSelected="1" workbookViewId="0" topLeftCell="A1">
      <selection activeCell="H10" sqref="H10"/>
    </sheetView>
  </sheetViews>
  <sheetFormatPr defaultColWidth="8.75390625" defaultRowHeight="14.25"/>
  <cols>
    <col min="1" max="1" width="13.25390625" style="0" customWidth="1"/>
  </cols>
  <sheetData>
    <row r="3" spans="1:10" ht="28.5">
      <c r="A3" s="22" t="s">
        <v>8</v>
      </c>
      <c r="B3" s="23"/>
      <c r="C3" s="24" t="s">
        <v>9</v>
      </c>
      <c r="D3" s="25">
        <f>IF(ABS(B3)&lt;0.005,"",IF(B3&lt;0,"负",)&amp;IF(INT(ABS(B3)),TEXT(INT(ABS(B3)),"[dbnum2]")&amp;"元",)&amp;IF(INT(ABS(B3)*10)-INT(ABS(B3))*10,TEXT(INT(ABS(B3)*10)-INT(ABS(B3))*10,"[dbnum2]")&amp;"角",IF(INT(ABS(B3))=ABS(B3),,IF(ABS(B3)&lt;0.1,,"零")))&amp;IF(ROUND(ABS(B3)*100-INT(ABS(B3)*10)*10,),TEXT(ROUND(ABS(B3)*100-INT(ABS(B3)*10)*10,),"[dbnum2]")&amp;"分","整"))</f>
      </c>
      <c r="E3" s="26"/>
      <c r="F3" s="26"/>
      <c r="G3" s="26"/>
      <c r="H3" s="26"/>
      <c r="I3" s="26"/>
      <c r="J3" s="26"/>
    </row>
  </sheetData>
  <sheetProtection/>
  <mergeCells count="1">
    <mergeCell ref="D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E21" sqref="E21"/>
    </sheetView>
  </sheetViews>
  <sheetFormatPr defaultColWidth="8.75390625" defaultRowHeight="14.25"/>
  <cols>
    <col min="1" max="1" width="15.875" style="0" customWidth="1"/>
    <col min="2" max="2" width="7.625" style="0" customWidth="1"/>
    <col min="3" max="3" width="21.00390625" style="0" customWidth="1"/>
    <col min="4" max="4" width="14.50390625" style="0" customWidth="1"/>
    <col min="5" max="6" width="18.125" style="0" customWidth="1"/>
    <col min="7" max="7" width="19.125" style="0" customWidth="1"/>
    <col min="8" max="8" width="18.125" style="0" customWidth="1"/>
    <col min="9" max="9" width="19.125" style="0" customWidth="1"/>
    <col min="10" max="10" width="20.125" style="0" customWidth="1"/>
    <col min="11" max="11" width="18.125" style="0" customWidth="1"/>
    <col min="12" max="12" width="10.50390625" style="0" bestFit="1" customWidth="1"/>
    <col min="13" max="13" width="15.875" style="0" customWidth="1"/>
    <col min="14" max="14" width="11.625" style="0" bestFit="1" customWidth="1"/>
    <col min="17" max="17" width="6.625" style="0" customWidth="1"/>
  </cols>
  <sheetData>
    <row r="1" spans="1:9" ht="27.75" customHeight="1">
      <c r="A1" s="1" t="s">
        <v>10</v>
      </c>
      <c r="B1" s="2" t="s">
        <v>11</v>
      </c>
      <c r="C1" s="2" t="s">
        <v>12</v>
      </c>
      <c r="D1" s="3" t="s">
        <v>13</v>
      </c>
      <c r="E1" s="3" t="s">
        <v>14</v>
      </c>
      <c r="F1" s="4" t="s">
        <v>15</v>
      </c>
      <c r="G1" s="4" t="s">
        <v>16</v>
      </c>
      <c r="H1" s="4" t="s">
        <v>17</v>
      </c>
      <c r="I1" s="15"/>
    </row>
    <row r="2" spans="1:12" ht="24" customHeight="1">
      <c r="A2" s="5" t="s">
        <v>18</v>
      </c>
      <c r="B2" s="6">
        <v>0.03</v>
      </c>
      <c r="C2" s="7">
        <v>66000</v>
      </c>
      <c r="D2" s="8">
        <f>ROUND(C2/(1+B2)*B2,2)</f>
        <v>1922.33</v>
      </c>
      <c r="E2" s="8">
        <f>ROUND(D2*12%,2)</f>
        <v>230.68</v>
      </c>
      <c r="F2" s="9">
        <f>$C$2*H2</f>
        <v>3300</v>
      </c>
      <c r="G2" s="10">
        <f>$C$2-$D$2-$E$2-F2</f>
        <v>60546.99</v>
      </c>
      <c r="H2" s="11">
        <v>0.05</v>
      </c>
      <c r="I2" s="19"/>
      <c r="J2" s="20"/>
      <c r="L2" s="16"/>
    </row>
    <row r="3" spans="1:10" ht="24" customHeight="1">
      <c r="A3" s="6"/>
      <c r="B3" s="6"/>
      <c r="C3" s="7"/>
      <c r="D3" s="8"/>
      <c r="E3" s="8"/>
      <c r="F3" s="9">
        <f>$C$2*H3</f>
        <v>6600</v>
      </c>
      <c r="G3" s="10">
        <f>$C$2-$D$2-$E$2-F3</f>
        <v>57246.99</v>
      </c>
      <c r="H3" s="11">
        <v>0.1</v>
      </c>
      <c r="I3" s="21"/>
      <c r="J3" s="18"/>
    </row>
    <row r="4" spans="1:8" ht="24" customHeight="1">
      <c r="A4" s="6"/>
      <c r="B4" s="6"/>
      <c r="C4" s="7"/>
      <c r="D4" s="8"/>
      <c r="E4" s="8"/>
      <c r="F4" s="9">
        <f>$C$2*H4</f>
        <v>9900</v>
      </c>
      <c r="G4" s="10">
        <f>$C$2-$D$2-$E$2-F4</f>
        <v>53946.99</v>
      </c>
      <c r="H4" s="11">
        <v>0.15</v>
      </c>
    </row>
    <row r="5" spans="1:8" ht="24" customHeight="1">
      <c r="A5" s="12" t="s">
        <v>19</v>
      </c>
      <c r="B5" s="6">
        <v>0</v>
      </c>
      <c r="C5" s="7">
        <v>35000</v>
      </c>
      <c r="D5" s="8">
        <f>ROUND(C5/(1+B5)*B5,2)</f>
        <v>0</v>
      </c>
      <c r="E5" s="8">
        <f>ROUND(D5*12%,2)</f>
        <v>0</v>
      </c>
      <c r="F5" s="9">
        <f>$C$5*H5</f>
        <v>1750</v>
      </c>
      <c r="G5" s="10">
        <f>$C$5-$D$5-$E$5-F5</f>
        <v>33250</v>
      </c>
      <c r="H5" s="11">
        <v>0.05</v>
      </c>
    </row>
    <row r="6" spans="1:8" ht="24" customHeight="1">
      <c r="A6" s="13"/>
      <c r="B6" s="6"/>
      <c r="C6" s="7"/>
      <c r="D6" s="8"/>
      <c r="E6" s="8"/>
      <c r="F6" s="9">
        <f>$C$5*H6</f>
        <v>3500</v>
      </c>
      <c r="G6" s="10">
        <f>$C$5-$D$5-$E$5-F6</f>
        <v>31500</v>
      </c>
      <c r="H6" s="11">
        <v>0.1</v>
      </c>
    </row>
    <row r="7" spans="1:8" ht="24" customHeight="1">
      <c r="A7" s="14"/>
      <c r="B7" s="6"/>
      <c r="C7" s="7"/>
      <c r="D7" s="8"/>
      <c r="E7" s="8"/>
      <c r="F7" s="9">
        <f>$C$5*H7</f>
        <v>5250</v>
      </c>
      <c r="G7" s="10">
        <f>$C$5-$D$5-$E$5-F7</f>
        <v>29750</v>
      </c>
      <c r="H7" s="11">
        <v>0.15</v>
      </c>
    </row>
    <row r="8" spans="1:8" ht="24" customHeight="1">
      <c r="A8" s="5" t="s">
        <v>20</v>
      </c>
      <c r="B8" s="6">
        <v>0.05</v>
      </c>
      <c r="C8" s="7"/>
      <c r="D8" s="8">
        <f>ROUND(C8/(1+B8)*B8,2)</f>
        <v>0</v>
      </c>
      <c r="E8" s="8">
        <f>ROUND(D8*12%,2)</f>
        <v>0</v>
      </c>
      <c r="F8" s="9">
        <f>$C$8*H8</f>
        <v>0</v>
      </c>
      <c r="G8" s="10">
        <f>$C$8-$D$8-$E$8-F8</f>
        <v>0</v>
      </c>
      <c r="H8" s="11">
        <v>0.05</v>
      </c>
    </row>
    <row r="9" spans="1:8" ht="24" customHeight="1">
      <c r="A9" s="6"/>
      <c r="B9" s="6"/>
      <c r="C9" s="7"/>
      <c r="D9" s="8"/>
      <c r="E9" s="8"/>
      <c r="F9" s="9">
        <f>$C$8*H9</f>
        <v>0</v>
      </c>
      <c r="G9" s="10">
        <f>$C$8-$D$8-$E$8-F9</f>
        <v>0</v>
      </c>
      <c r="H9" s="11">
        <v>0.1</v>
      </c>
    </row>
    <row r="10" spans="1:8" ht="24" customHeight="1">
      <c r="A10" s="6"/>
      <c r="B10" s="6"/>
      <c r="C10" s="7"/>
      <c r="D10" s="8"/>
      <c r="E10" s="8"/>
      <c r="F10" s="9">
        <f>$C$8*H10</f>
        <v>0</v>
      </c>
      <c r="G10" s="10">
        <f>$C$8-$D$8-$E$8-F10</f>
        <v>0</v>
      </c>
      <c r="H10" s="11">
        <v>0.15</v>
      </c>
    </row>
    <row r="11" spans="1:10" ht="24" customHeight="1">
      <c r="A11" s="5" t="s">
        <v>21</v>
      </c>
      <c r="B11" s="6">
        <v>0.01</v>
      </c>
      <c r="C11" s="7">
        <v>88000</v>
      </c>
      <c r="D11" s="8">
        <f>ROUND(C11/(1+B11)*B11,2)</f>
        <v>871.29</v>
      </c>
      <c r="E11" s="8">
        <f>ROUND(D11*12%,2)</f>
        <v>104.55</v>
      </c>
      <c r="F11" s="9">
        <f>$C$11*H11</f>
        <v>4400</v>
      </c>
      <c r="G11" s="10">
        <f>$C$11-$D$11-$E$11-F11</f>
        <v>82624.16</v>
      </c>
      <c r="H11" s="11">
        <v>0.05</v>
      </c>
      <c r="I11" s="18"/>
      <c r="J11" s="18"/>
    </row>
    <row r="12" spans="1:10" ht="24" customHeight="1">
      <c r="A12" s="6"/>
      <c r="B12" s="6"/>
      <c r="C12" s="7"/>
      <c r="D12" s="8"/>
      <c r="E12" s="8"/>
      <c r="F12" s="9">
        <f>$C$11*H12</f>
        <v>8800</v>
      </c>
      <c r="G12" s="10">
        <f>$C$11-$D$11-$E$11-F12</f>
        <v>78224.16</v>
      </c>
      <c r="H12" s="11">
        <v>0.1</v>
      </c>
      <c r="J12" s="18"/>
    </row>
    <row r="13" spans="1:8" ht="24" customHeight="1">
      <c r="A13" s="6"/>
      <c r="B13" s="6"/>
      <c r="C13" s="7"/>
      <c r="D13" s="8"/>
      <c r="E13" s="8"/>
      <c r="F13" s="9">
        <f>$C$11*H13</f>
        <v>13200</v>
      </c>
      <c r="G13" s="10">
        <f>$C$11-$D$11-$E$11-F13</f>
        <v>73824.16</v>
      </c>
      <c r="H13" s="11">
        <v>0.15</v>
      </c>
    </row>
    <row r="14" spans="6:8" ht="14.25">
      <c r="F14" s="15"/>
      <c r="H14" s="16"/>
    </row>
    <row r="16" ht="14.25">
      <c r="L16" s="17"/>
    </row>
    <row r="18" spans="4:8" ht="14.25">
      <c r="D18" s="17" t="s">
        <v>22</v>
      </c>
      <c r="G18" s="18"/>
      <c r="H18" s="18"/>
    </row>
  </sheetData>
  <sheetProtection/>
  <mergeCells count="20">
    <mergeCell ref="A2:A4"/>
    <mergeCell ref="A5:A7"/>
    <mergeCell ref="A8:A10"/>
    <mergeCell ref="A11:A13"/>
    <mergeCell ref="B2:B4"/>
    <mergeCell ref="B5:B7"/>
    <mergeCell ref="B8:B10"/>
    <mergeCell ref="B11:B13"/>
    <mergeCell ref="C2:C4"/>
    <mergeCell ref="C5:C7"/>
    <mergeCell ref="C8:C10"/>
    <mergeCell ref="C11:C13"/>
    <mergeCell ref="D2:D4"/>
    <mergeCell ref="D5:D7"/>
    <mergeCell ref="D8:D10"/>
    <mergeCell ref="D11:D13"/>
    <mergeCell ref="E2:E4"/>
    <mergeCell ref="E5:E7"/>
    <mergeCell ref="E8:E10"/>
    <mergeCell ref="E11:E1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2023-02-03T02:02:08Z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B622AFE19C8D46F7A7CC6949538EC41F</vt:lpwstr>
  </property>
  <property fmtid="{D5CDD505-2E9C-101B-9397-08002B2CF9AE}" pid="4" name="KSOProductBuildV">
    <vt:lpwstr>2052-11.1.0.12980</vt:lpwstr>
  </property>
</Properties>
</file>